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activeTab="0"/>
  </bookViews>
  <sheets>
    <sheet name="Proforma Income Tax 2018-19" sheetId="1" r:id="rId1"/>
    <sheet name="Salary &amp; other Statment" sheetId="2" r:id="rId2"/>
  </sheets>
  <externalReferences>
    <externalReference r:id="rId5"/>
  </externalReferences>
  <definedNames>
    <definedName name="\P">#REF!</definedName>
    <definedName name="_xlnm.Print_Area" localSheetId="0">'Proforma Income Tax 2018-19'!$A$1:$F$68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<sst xmlns="http://schemas.openxmlformats.org/spreadsheetml/2006/main" count="151" uniqueCount="131">
  <si>
    <t>a</t>
  </si>
  <si>
    <t>b</t>
  </si>
  <si>
    <t>Other Income ( testing, extra, examination rem.,consultancy)</t>
  </si>
  <si>
    <t>Professional tax (16-ii)</t>
  </si>
  <si>
    <t>c</t>
  </si>
  <si>
    <t>d</t>
  </si>
  <si>
    <t>P.P.F (with  A/c No )</t>
  </si>
  <si>
    <t>G.I.S.</t>
  </si>
  <si>
    <t>Jeevan Surkasha</t>
  </si>
  <si>
    <t>Unit link InsurancePlan/PLI</t>
  </si>
  <si>
    <t>15 years CTD</t>
  </si>
  <si>
    <t>Housing loan Principal Amount</t>
  </si>
  <si>
    <t>Principal</t>
  </si>
  <si>
    <t>Certified that the above infromation is true.</t>
  </si>
  <si>
    <t xml:space="preserve">NSC </t>
  </si>
  <si>
    <t>Tution Fees-</t>
  </si>
  <si>
    <t>1) Tax Saver. 2) other Saving</t>
  </si>
  <si>
    <t>Rs. 5,00,001 to 10,00,000/-   20%</t>
  </si>
  <si>
    <t>Rs. 10,00,001  &amp; above         30%</t>
  </si>
  <si>
    <t>Checked by</t>
  </si>
  <si>
    <t>Accountant</t>
  </si>
  <si>
    <t xml:space="preserve">Verified by </t>
  </si>
  <si>
    <t>Aurangabad</t>
  </si>
  <si>
    <t>Total ( Saving limit Rs. 1,50, 000/-)</t>
  </si>
  <si>
    <t xml:space="preserve">up to Rs. 2,50,000/- - Nil </t>
  </si>
  <si>
    <t>Office Supt</t>
  </si>
  <si>
    <t>Govt.College of Engineering, Aurangabad</t>
  </si>
  <si>
    <t xml:space="preserve">Any other saving 80 G 50% </t>
  </si>
  <si>
    <t>GOVT. COLLEGE OF ENGINEERING ,AURANGABAD.</t>
  </si>
  <si>
    <t>Govt College of Engg</t>
  </si>
  <si>
    <t>2) L.I.C. ( with Policy No.PLI</t>
  </si>
  <si>
    <t>3) L.I.C. ( with Policy No. PLI</t>
  </si>
  <si>
    <t xml:space="preserve"> -NIL-</t>
  </si>
  <si>
    <t>FD Interest VIII th issue:</t>
  </si>
  <si>
    <t>Dedction U/s 80(g) donate Rs.(            )  50% amount</t>
  </si>
  <si>
    <t>Rebate of Rs 2500 as per Section 87A In Income Upto 3,50,000</t>
  </si>
  <si>
    <t xml:space="preserve">Rs. 2,50,001 to 5,00,000/-   5%  </t>
  </si>
  <si>
    <t>e</t>
  </si>
  <si>
    <t>f</t>
  </si>
  <si>
    <t xml:space="preserve">1) L.I.C. ( with Policy No) </t>
  </si>
  <si>
    <t>Government College of Engineering, Aurangabad</t>
  </si>
  <si>
    <t>STATEMENT SHOWING THE DETAILS OF PAY,DA,HRA,TA ETC. WITH DEDUCTION OF GPF,GIS,HBA.PROTAX ETC. IN RESPECT OF</t>
  </si>
  <si>
    <t>Sr. No.</t>
  </si>
  <si>
    <t>Month</t>
  </si>
  <si>
    <t>Pay Band</t>
  </si>
  <si>
    <t>Grade Pay</t>
  </si>
  <si>
    <t>DA</t>
  </si>
  <si>
    <t>HRA</t>
  </si>
  <si>
    <t>CLA</t>
  </si>
  <si>
    <t>NPS</t>
  </si>
  <si>
    <t>TA</t>
  </si>
  <si>
    <t>Gross Salary</t>
  </si>
  <si>
    <t>Other Income</t>
  </si>
  <si>
    <t>Total Income</t>
  </si>
  <si>
    <t>GPF</t>
  </si>
  <si>
    <t>GPF 
Reco.</t>
  </si>
  <si>
    <t>HBA Pri.</t>
  </si>
  <si>
    <t>GIS</t>
  </si>
  <si>
    <t>Pro Tax</t>
  </si>
  <si>
    <t>Income Tax</t>
  </si>
  <si>
    <t>Comp LOAN</t>
  </si>
  <si>
    <t>M.C. Loan</t>
  </si>
  <si>
    <t>FA</t>
  </si>
  <si>
    <t>Total Ded</t>
  </si>
  <si>
    <t>Net Salary</t>
  </si>
  <si>
    <t>TOTAL</t>
  </si>
  <si>
    <t xml:space="preserve">DATE : </t>
  </si>
  <si>
    <t>Total</t>
  </si>
  <si>
    <t>TOTAL (Rs) (1 TO 12)</t>
  </si>
  <si>
    <t xml:space="preserve">Shri </t>
  </si>
  <si>
    <t xml:space="preserve">DESIGNATION- </t>
  </si>
  <si>
    <t xml:space="preserve">Name &amp; Designation:  </t>
  </si>
  <si>
    <t xml:space="preserve">Residential Address at Aurangabad (Local) Mandatory : </t>
  </si>
  <si>
    <t xml:space="preserve">Pan No. : </t>
  </si>
  <si>
    <t>Statement showing the Calculation of Income Tax for the Financial year -2018-2019</t>
  </si>
  <si>
    <t>Total Salary Income (as per statement 2018-2019)</t>
  </si>
  <si>
    <t xml:space="preserve">Medical Reimbursement received during 2018-19 </t>
  </si>
  <si>
    <t xml:space="preserve">Arrears of past salary received during 2018-19 </t>
  </si>
  <si>
    <t>Total ( 5-6)</t>
  </si>
  <si>
    <t>Housing loan Interest (Upto 2,00,000/- for loan taken after  1.4.99)</t>
  </si>
  <si>
    <t>Deduction u/s 80 U ( Self handicapped) ( Rs. 75000/-)</t>
  </si>
  <si>
    <t>Less  Deductions u/s 80 C ( Maximum limit Rs 1,50,000)</t>
  </si>
  <si>
    <t>g</t>
  </si>
  <si>
    <t>h</t>
  </si>
  <si>
    <t>i</t>
  </si>
  <si>
    <t>j</t>
  </si>
  <si>
    <t>k</t>
  </si>
  <si>
    <t>Health &amp; Education Cess- 4%</t>
  </si>
  <si>
    <t>Income tax already deducation at source( pay bill etc.) upto Jan 2019</t>
  </si>
  <si>
    <t>Relief under Chapter VIII B u/s 89 (1)for arrears if any  (give Form 10 E)</t>
  </si>
  <si>
    <t>Total (a+b+c+d)</t>
  </si>
  <si>
    <t>Standard Deduction (u/s 16 (ai) ( ceiling Rs. 40,000)</t>
  </si>
  <si>
    <t xml:space="preserve">GPF/NPS  (A/c No-.                                   ) </t>
  </si>
  <si>
    <t>Mediclaim Policy 80 D ( Maximum  Rs. 25000 )</t>
  </si>
  <si>
    <t>Work 
Shop 
Testing</t>
  </si>
  <si>
    <t>Testing 
Civil</t>
  </si>
  <si>
    <t>Testing 
AMD &amp; Civil</t>
  </si>
  <si>
    <t xml:space="preserve">Testing 
AMD </t>
  </si>
  <si>
    <t>Civil 
Consultancy</t>
  </si>
  <si>
    <t>Testing 
Consultancy</t>
  </si>
  <si>
    <t>ME FULL
 T.</t>
  </si>
  <si>
    <t>ME PT</t>
  </si>
  <si>
    <t>Student Ver. &amp; Transcript</t>
  </si>
  <si>
    <t>Consultancy &amp; Insurance</t>
  </si>
  <si>
    <t>Kulmantri</t>
  </si>
  <si>
    <t>Workshop Testing</t>
  </si>
  <si>
    <t>Exam</t>
  </si>
  <si>
    <t>Testing Machnical</t>
  </si>
  <si>
    <t>Testing E&amp;TC EEP Mech</t>
  </si>
  <si>
    <t>FEAdmi 
ME
 MCA</t>
  </si>
  <si>
    <t>Office 
Part T.</t>
  </si>
  <si>
    <t>Consul
tancy Civil &amp; AMD</t>
  </si>
  <si>
    <t>Statement showing details in year 2018-19</t>
  </si>
  <si>
    <t>DA/Basic
 Arr</t>
  </si>
  <si>
    <t>HRA Rent (u/s)10 13(a) 2(a)</t>
  </si>
  <si>
    <t>Govt. NPS Cont. (80ccd2)</t>
  </si>
  <si>
    <t xml:space="preserve">Name: </t>
  </si>
  <si>
    <t xml:space="preserve">Des: </t>
  </si>
  <si>
    <t>GROSS TOTAL INCOME (a+b+c+d+e)</t>
  </si>
  <si>
    <t>Total ( a+b+c+d+e+f)</t>
  </si>
  <si>
    <t>Total (7-9)</t>
  </si>
  <si>
    <t>Total (10-12)</t>
  </si>
  <si>
    <t>Total ( a to k)</t>
  </si>
  <si>
    <t>Total taxable income (13-16)</t>
  </si>
  <si>
    <t>Total Tax payable ( a to d)</t>
  </si>
  <si>
    <t>NET TAX PAYABLE  [ 18 - 19]</t>
  </si>
  <si>
    <t>Total tax ( 20+21)</t>
  </si>
  <si>
    <t>Total ( 22-23)</t>
  </si>
  <si>
    <t>Tax to be paid for the month of Feb 2019 ( 24-25)</t>
  </si>
  <si>
    <t>Flag Day</t>
  </si>
  <si>
    <t>b)  Flag day/P.M./C.M./ Relief fund/ under 100%  exemption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</si>
</sst>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_(* #,##0_);_(* \(#,##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180" fontId="9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 hidden="1"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 hidden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51" fillId="34" borderId="10" xfId="0" applyFont="1" applyFill="1" applyBorder="1" applyAlignment="1" quotePrefix="1">
      <alignment horizontal="center"/>
    </xf>
    <xf numFmtId="0" fontId="5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0" xfId="0" applyFont="1" applyFill="1" applyAlignment="1">
      <alignment/>
    </xf>
    <xf numFmtId="0" fontId="5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7" fontId="1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top" wrapText="1"/>
    </xf>
    <xf numFmtId="1" fontId="4" fillId="0" borderId="22" xfId="0" applyNumberFormat="1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left" vertical="top" wrapText="1"/>
    </xf>
    <xf numFmtId="1" fontId="4" fillId="0" borderId="24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RS-2015\vrs\Calculation_Sheet_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.00390625" style="0" customWidth="1"/>
    <col min="2" max="2" width="5.140625" style="0" customWidth="1"/>
    <col min="3" max="3" width="5.28125" style="0" customWidth="1"/>
    <col min="4" max="4" width="70.7109375" style="0" bestFit="1" customWidth="1"/>
    <col min="5" max="5" width="21.57421875" style="0" customWidth="1"/>
    <col min="6" max="6" width="18.57421875" style="0" customWidth="1"/>
    <col min="7" max="7" width="5.8515625" style="0" customWidth="1"/>
    <col min="8" max="8" width="6.28125" style="0" customWidth="1"/>
    <col min="9" max="9" width="6.140625" style="0" customWidth="1"/>
    <col min="10" max="10" width="6.57421875" style="0" customWidth="1"/>
    <col min="11" max="11" width="7.421875" style="0" customWidth="1"/>
    <col min="12" max="12" width="6.421875" style="0" customWidth="1"/>
    <col min="13" max="13" width="6.00390625" style="0" bestFit="1" customWidth="1"/>
    <col min="14" max="14" width="5.7109375" style="0" customWidth="1"/>
    <col min="15" max="15" width="5.421875" style="0" customWidth="1"/>
    <col min="16" max="16" width="5.28125" style="0" customWidth="1"/>
    <col min="17" max="17" width="5.8515625" style="0" customWidth="1"/>
    <col min="18" max="19" width="7.140625" style="0" customWidth="1"/>
  </cols>
  <sheetData>
    <row r="1" spans="2:5" ht="18">
      <c r="B1" s="1"/>
      <c r="C1" s="81" t="s">
        <v>28</v>
      </c>
      <c r="D1" s="82"/>
      <c r="E1" s="82"/>
    </row>
    <row r="2" spans="2:5" ht="15">
      <c r="B2" s="83" t="s">
        <v>74</v>
      </c>
      <c r="C2" s="83"/>
      <c r="D2" s="83"/>
      <c r="E2" s="83"/>
    </row>
    <row r="3" spans="2:19" ht="15" customHeight="1">
      <c r="B3" s="15">
        <v>1</v>
      </c>
      <c r="C3" s="15"/>
      <c r="D3" s="84" t="s">
        <v>71</v>
      </c>
      <c r="E3" s="8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 customHeight="1">
      <c r="B4" s="15">
        <v>2</v>
      </c>
      <c r="C4" s="16"/>
      <c r="D4" s="17" t="s">
        <v>73</v>
      </c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 customHeight="1">
      <c r="B5" s="86">
        <v>3</v>
      </c>
      <c r="C5" s="86"/>
      <c r="D5" s="87" t="s">
        <v>72</v>
      </c>
      <c r="E5" s="88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3"/>
      <c r="S5" s="3"/>
    </row>
    <row r="6" spans="2:19" ht="25.5" customHeight="1">
      <c r="B6" s="86"/>
      <c r="C6" s="86"/>
      <c r="D6" s="89"/>
      <c r="E6" s="90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3"/>
      <c r="S6" s="3"/>
    </row>
    <row r="7" spans="2:19" ht="19.5" customHeight="1">
      <c r="B7" s="18">
        <v>4</v>
      </c>
      <c r="C7" s="15" t="s">
        <v>0</v>
      </c>
      <c r="D7" s="7" t="s">
        <v>75</v>
      </c>
      <c r="E7" s="7">
        <v>0</v>
      </c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3"/>
      <c r="S7" s="3"/>
    </row>
    <row r="8" spans="2:19" ht="19.5" customHeight="1">
      <c r="B8" s="18"/>
      <c r="C8" s="15" t="s">
        <v>1</v>
      </c>
      <c r="D8" s="19" t="s">
        <v>33</v>
      </c>
      <c r="E8" s="19">
        <v>0</v>
      </c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3"/>
      <c r="S8" s="3"/>
    </row>
    <row r="9" spans="2:19" ht="15">
      <c r="B9" s="18"/>
      <c r="C9" s="15" t="s">
        <v>4</v>
      </c>
      <c r="D9" s="19" t="s">
        <v>2</v>
      </c>
      <c r="E9" s="19">
        <v>0</v>
      </c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3"/>
      <c r="S9" s="3"/>
    </row>
    <row r="10" spans="2:19" ht="15">
      <c r="B10" s="18"/>
      <c r="C10" s="15" t="s">
        <v>5</v>
      </c>
      <c r="D10" s="19" t="s">
        <v>77</v>
      </c>
      <c r="E10" s="19">
        <v>0</v>
      </c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3"/>
      <c r="S10" s="3"/>
    </row>
    <row r="11" spans="2:19" ht="15">
      <c r="B11" s="18"/>
      <c r="C11" s="15" t="s">
        <v>37</v>
      </c>
      <c r="D11" s="19" t="s">
        <v>76</v>
      </c>
      <c r="E11" s="19">
        <v>0</v>
      </c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3"/>
      <c r="S11" s="3"/>
    </row>
    <row r="12" spans="2:19" ht="19.5" customHeight="1">
      <c r="B12" s="18">
        <v>5</v>
      </c>
      <c r="C12" s="15"/>
      <c r="D12" s="6" t="s">
        <v>118</v>
      </c>
      <c r="E12" s="6">
        <f>SUM(E7:E11)</f>
        <v>0</v>
      </c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3"/>
      <c r="S12" s="3"/>
    </row>
    <row r="13" spans="2:19" ht="19.5" customHeight="1">
      <c r="B13" s="18">
        <v>6</v>
      </c>
      <c r="C13" s="15"/>
      <c r="D13" s="19" t="s">
        <v>114</v>
      </c>
      <c r="E13" s="19">
        <v>0</v>
      </c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3"/>
      <c r="S13" s="3"/>
    </row>
    <row r="14" spans="2:19" ht="19.5" customHeight="1">
      <c r="B14" s="18">
        <v>7</v>
      </c>
      <c r="C14" s="15"/>
      <c r="D14" s="6" t="s">
        <v>78</v>
      </c>
      <c r="E14" s="6">
        <f>E12-E13</f>
        <v>0</v>
      </c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3"/>
      <c r="S14" s="3"/>
    </row>
    <row r="15" spans="2:19" ht="19.5" customHeight="1">
      <c r="B15" s="18">
        <v>8</v>
      </c>
      <c r="C15" s="15" t="s">
        <v>0</v>
      </c>
      <c r="D15" s="19" t="s">
        <v>3</v>
      </c>
      <c r="E15" s="19">
        <v>0</v>
      </c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3"/>
      <c r="S15" s="3"/>
    </row>
    <row r="16" spans="2:19" ht="19.5" customHeight="1">
      <c r="B16" s="18"/>
      <c r="C16" s="15" t="s">
        <v>1</v>
      </c>
      <c r="D16" s="19" t="s">
        <v>91</v>
      </c>
      <c r="E16" s="19">
        <v>40000</v>
      </c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3"/>
      <c r="S16" s="3"/>
    </row>
    <row r="17" spans="2:19" ht="19.5" customHeight="1">
      <c r="B17" s="18"/>
      <c r="C17" s="15" t="s">
        <v>4</v>
      </c>
      <c r="D17" s="19" t="s">
        <v>79</v>
      </c>
      <c r="E17" s="19">
        <v>0</v>
      </c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3"/>
      <c r="S17" s="3"/>
    </row>
    <row r="18" spans="2:19" ht="19.5" customHeight="1">
      <c r="B18" s="18"/>
      <c r="C18" s="15" t="s">
        <v>5</v>
      </c>
      <c r="D18" s="19" t="s">
        <v>130</v>
      </c>
      <c r="E18" s="19">
        <v>0</v>
      </c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3"/>
      <c r="S18" s="3"/>
    </row>
    <row r="19" spans="2:19" ht="19.5" customHeight="1">
      <c r="B19" s="18"/>
      <c r="C19" s="15" t="s">
        <v>38</v>
      </c>
      <c r="D19" s="19" t="s">
        <v>115</v>
      </c>
      <c r="E19" s="21">
        <v>0</v>
      </c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</row>
    <row r="20" spans="2:19" ht="19.5" customHeight="1">
      <c r="B20" s="18">
        <v>9</v>
      </c>
      <c r="C20" s="15"/>
      <c r="D20" s="19" t="s">
        <v>119</v>
      </c>
      <c r="E20" s="19">
        <f>SUM(E15:E19)</f>
        <v>40000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9.5" customHeight="1">
      <c r="B21" s="18">
        <v>10</v>
      </c>
      <c r="C21" s="15"/>
      <c r="D21" s="5" t="s">
        <v>120</v>
      </c>
      <c r="E21" s="6">
        <f>E14-E20</f>
        <v>-40000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ht="19.5" customHeight="1">
      <c r="B22" s="18">
        <v>11</v>
      </c>
      <c r="C22" s="15" t="s">
        <v>0</v>
      </c>
      <c r="D22" s="19" t="s">
        <v>34</v>
      </c>
      <c r="E22" s="19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2:19" ht="19.5" customHeight="1">
      <c r="B23" s="18"/>
      <c r="C23" s="15" t="s">
        <v>1</v>
      </c>
      <c r="D23" s="19" t="s">
        <v>93</v>
      </c>
      <c r="E23" s="19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</row>
    <row r="24" spans="2:19" ht="19.5" customHeight="1">
      <c r="B24" s="18"/>
      <c r="C24" s="15" t="s">
        <v>4</v>
      </c>
      <c r="D24" s="19" t="s">
        <v>27</v>
      </c>
      <c r="E24" s="19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</row>
    <row r="25" spans="2:19" ht="19.5" customHeight="1">
      <c r="B25" s="18"/>
      <c r="C25" s="15" t="s">
        <v>5</v>
      </c>
      <c r="D25" s="19" t="s">
        <v>80</v>
      </c>
      <c r="E25" s="19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</row>
    <row r="26" spans="2:19" ht="19.5" customHeight="1">
      <c r="B26" s="18">
        <v>12</v>
      </c>
      <c r="C26" s="15"/>
      <c r="D26" s="6" t="s">
        <v>90</v>
      </c>
      <c r="E26" s="19">
        <f>SUM(E22:E25)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ht="19.5" customHeight="1">
      <c r="B27" s="18">
        <v>13</v>
      </c>
      <c r="C27" s="15"/>
      <c r="D27" s="5" t="s">
        <v>121</v>
      </c>
      <c r="E27" s="6">
        <f>E21-E26</f>
        <v>-40000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ht="19.5" customHeight="1">
      <c r="B28" s="18">
        <v>14</v>
      </c>
      <c r="C28" s="15"/>
      <c r="D28" s="5" t="s">
        <v>81</v>
      </c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9.5" customHeight="1">
      <c r="B29" s="18"/>
      <c r="C29" s="15" t="s">
        <v>0</v>
      </c>
      <c r="D29" s="20" t="s">
        <v>92</v>
      </c>
      <c r="E29" s="21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9.5" customHeight="1">
      <c r="B30" s="18"/>
      <c r="C30" s="15" t="s">
        <v>1</v>
      </c>
      <c r="D30" s="20" t="s">
        <v>6</v>
      </c>
      <c r="E30" s="21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9.5" customHeight="1">
      <c r="B31" s="18"/>
      <c r="C31" s="15" t="s">
        <v>4</v>
      </c>
      <c r="D31" s="20" t="s">
        <v>7</v>
      </c>
      <c r="E31" s="21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9.5" customHeight="1">
      <c r="B32" s="18"/>
      <c r="C32" s="15" t="s">
        <v>5</v>
      </c>
      <c r="D32" s="20" t="s">
        <v>39</v>
      </c>
      <c r="E32" s="2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9.5" customHeight="1">
      <c r="B33" s="18"/>
      <c r="C33" s="78" t="s">
        <v>37</v>
      </c>
      <c r="D33" s="20" t="s">
        <v>30</v>
      </c>
      <c r="E33" s="21"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9.5" customHeight="1">
      <c r="B34" s="18"/>
      <c r="C34" s="79"/>
      <c r="D34" s="20" t="s">
        <v>31</v>
      </c>
      <c r="E34" s="21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9.5" customHeight="1">
      <c r="B35" s="18"/>
      <c r="C35" s="80"/>
      <c r="D35" s="20" t="s">
        <v>14</v>
      </c>
      <c r="E35" s="21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9.5" customHeight="1">
      <c r="B36" s="18"/>
      <c r="C36" s="15" t="s">
        <v>38</v>
      </c>
      <c r="D36" s="20" t="s">
        <v>8</v>
      </c>
      <c r="E36" s="21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5" ht="19.5" customHeight="1">
      <c r="B37" s="18"/>
      <c r="C37" s="15" t="s">
        <v>82</v>
      </c>
      <c r="D37" s="20" t="s">
        <v>9</v>
      </c>
      <c r="E37" s="21">
        <v>0</v>
      </c>
    </row>
    <row r="38" spans="2:5" ht="19.5" customHeight="1">
      <c r="B38" s="18"/>
      <c r="C38" s="15" t="s">
        <v>83</v>
      </c>
      <c r="D38" s="20" t="s">
        <v>10</v>
      </c>
      <c r="E38" s="21">
        <v>0</v>
      </c>
    </row>
    <row r="39" spans="2:5" ht="19.5" customHeight="1">
      <c r="B39" s="18"/>
      <c r="C39" s="15" t="s">
        <v>84</v>
      </c>
      <c r="D39" s="20" t="s">
        <v>11</v>
      </c>
      <c r="E39" s="21">
        <v>0</v>
      </c>
    </row>
    <row r="40" spans="2:5" ht="19.5" customHeight="1">
      <c r="B40" s="18"/>
      <c r="C40" s="15" t="s">
        <v>85</v>
      </c>
      <c r="D40" s="20" t="s">
        <v>15</v>
      </c>
      <c r="E40" s="21">
        <v>0</v>
      </c>
    </row>
    <row r="41" spans="2:5" ht="19.5" customHeight="1">
      <c r="B41" s="18"/>
      <c r="C41" s="15" t="s">
        <v>86</v>
      </c>
      <c r="D41" s="23" t="s">
        <v>16</v>
      </c>
      <c r="E41" s="21">
        <v>0</v>
      </c>
    </row>
    <row r="42" spans="2:5" ht="19.5" customHeight="1">
      <c r="B42" s="18">
        <v>15</v>
      </c>
      <c r="C42" s="22"/>
      <c r="D42" s="24" t="s">
        <v>122</v>
      </c>
      <c r="E42" s="6">
        <f>SUM(E29:E41)</f>
        <v>0</v>
      </c>
    </row>
    <row r="43" spans="2:5" ht="19.5" customHeight="1">
      <c r="B43" s="18">
        <v>16</v>
      </c>
      <c r="C43" s="18"/>
      <c r="D43" s="24" t="s">
        <v>23</v>
      </c>
      <c r="E43" s="33">
        <f>MIN(SUM(E29:E41),150000)</f>
        <v>0</v>
      </c>
    </row>
    <row r="44" spans="2:5" ht="19.5" customHeight="1">
      <c r="B44" s="18">
        <v>17</v>
      </c>
      <c r="C44" s="18"/>
      <c r="D44" s="24" t="s">
        <v>123</v>
      </c>
      <c r="E44" s="7">
        <f>E27-E43</f>
        <v>-40000</v>
      </c>
    </row>
    <row r="45" spans="2:5" ht="19.5" customHeight="1">
      <c r="B45" s="18"/>
      <c r="C45" s="18" t="s">
        <v>0</v>
      </c>
      <c r="D45" s="25" t="s">
        <v>24</v>
      </c>
      <c r="E45" s="32" t="s">
        <v>32</v>
      </c>
    </row>
    <row r="46" spans="2:5" ht="19.5" customHeight="1">
      <c r="B46" s="18"/>
      <c r="C46" s="18" t="s">
        <v>1</v>
      </c>
      <c r="D46" s="21" t="s">
        <v>36</v>
      </c>
      <c r="E46" s="32">
        <f>ROUND(IF(E44&lt;250000,0,(IF(E44&gt;500000,250000*0.05,(E44-250000)*0.05))),0)</f>
        <v>0</v>
      </c>
    </row>
    <row r="47" spans="2:9" ht="19.5" customHeight="1">
      <c r="B47" s="18"/>
      <c r="C47" s="18" t="s">
        <v>4</v>
      </c>
      <c r="D47" s="21" t="s">
        <v>17</v>
      </c>
      <c r="E47" s="32">
        <f>ROUND(IF(E44&lt;500000,0,(IF(E44&gt;1000000,500000*0.2,(E44-500000)*0.2))),0)</f>
        <v>0</v>
      </c>
      <c r="I47" s="11"/>
    </row>
    <row r="48" spans="2:5" ht="19.5" customHeight="1">
      <c r="B48" s="18"/>
      <c r="C48" s="18" t="s">
        <v>5</v>
      </c>
      <c r="D48" s="21" t="s">
        <v>18</v>
      </c>
      <c r="E48" s="30">
        <f>ROUND(IF(E44&lt;1000000,0,(IF(E44&gt;1000000*0.3,(E44-1000000)*0.3))),0)</f>
        <v>0</v>
      </c>
    </row>
    <row r="49" spans="2:5" ht="19.5" customHeight="1">
      <c r="B49" s="18">
        <v>18</v>
      </c>
      <c r="C49" s="18"/>
      <c r="D49" s="10" t="s">
        <v>124</v>
      </c>
      <c r="E49" s="6">
        <f>SUM(E45:E48)</f>
        <v>0</v>
      </c>
    </row>
    <row r="50" spans="1:6" ht="19.5" customHeight="1">
      <c r="A50" s="6"/>
      <c r="B50" s="18">
        <v>19</v>
      </c>
      <c r="C50" s="18"/>
      <c r="D50" s="10" t="s">
        <v>35</v>
      </c>
      <c r="E50" s="6">
        <f>IF(E44&lt;=350000,MAX(2500,E49),0)</f>
        <v>2500</v>
      </c>
      <c r="F50" s="9"/>
    </row>
    <row r="51" spans="1:6" ht="19.5" customHeight="1">
      <c r="A51" s="9"/>
      <c r="B51" s="18">
        <v>20</v>
      </c>
      <c r="C51" s="18"/>
      <c r="D51" s="31" t="s">
        <v>125</v>
      </c>
      <c r="E51" s="7">
        <f>E49-E50</f>
        <v>-2500</v>
      </c>
      <c r="F51" s="9"/>
    </row>
    <row r="52" spans="1:6" ht="15.75">
      <c r="A52" s="9"/>
      <c r="B52" s="18">
        <v>21</v>
      </c>
      <c r="C52" s="18"/>
      <c r="D52" s="21" t="s">
        <v>87</v>
      </c>
      <c r="E52" s="26">
        <f>ROUND((E51)*0.04,0)</f>
        <v>-100</v>
      </c>
      <c r="F52" s="9"/>
    </row>
    <row r="53" spans="2:7" ht="15.75">
      <c r="B53" s="18">
        <v>22</v>
      </c>
      <c r="C53" s="18"/>
      <c r="D53" s="24" t="s">
        <v>126</v>
      </c>
      <c r="E53" s="6">
        <f>E51+E52</f>
        <v>-2600</v>
      </c>
      <c r="G53" s="11"/>
    </row>
    <row r="54" spans="2:5" ht="19.5" customHeight="1">
      <c r="B54" s="18">
        <v>23</v>
      </c>
      <c r="C54" s="18"/>
      <c r="D54" s="21" t="s">
        <v>89</v>
      </c>
      <c r="E54" s="19">
        <v>0</v>
      </c>
    </row>
    <row r="55" spans="2:5" ht="19.5" customHeight="1">
      <c r="B55" s="18">
        <v>24</v>
      </c>
      <c r="C55" s="18"/>
      <c r="D55" s="24" t="s">
        <v>127</v>
      </c>
      <c r="E55" s="19">
        <f>E53-E54</f>
        <v>-2600</v>
      </c>
    </row>
    <row r="56" spans="2:5" ht="19.5" customHeight="1">
      <c r="B56" s="18">
        <v>25</v>
      </c>
      <c r="C56" s="18"/>
      <c r="D56" s="27" t="s">
        <v>88</v>
      </c>
      <c r="E56" s="19">
        <v>0</v>
      </c>
    </row>
    <row r="57" spans="2:5" ht="24" customHeight="1">
      <c r="B57" s="18">
        <v>26</v>
      </c>
      <c r="C57" s="18"/>
      <c r="D57" s="75" t="s">
        <v>128</v>
      </c>
      <c r="E57" s="19">
        <f>E55-E56</f>
        <v>-2600</v>
      </c>
    </row>
    <row r="58" spans="2:7" ht="15">
      <c r="B58" s="28"/>
      <c r="C58" s="28" t="s">
        <v>13</v>
      </c>
      <c r="G58" s="11"/>
    </row>
    <row r="59" spans="2:7" ht="15">
      <c r="B59" s="28"/>
      <c r="C59" s="28"/>
      <c r="G59" s="11"/>
    </row>
    <row r="60" ht="16.5" customHeight="1">
      <c r="E60" s="12" t="s">
        <v>116</v>
      </c>
    </row>
    <row r="61" ht="12.75">
      <c r="E61" s="14" t="s">
        <v>117</v>
      </c>
    </row>
    <row r="62" spans="5:6" ht="12.75">
      <c r="E62" s="14" t="s">
        <v>26</v>
      </c>
      <c r="F62" s="8"/>
    </row>
    <row r="63" ht="12.75">
      <c r="D63" s="12" t="s">
        <v>20</v>
      </c>
    </row>
    <row r="64" spans="1:4" ht="12.75">
      <c r="A64" s="12" t="s">
        <v>19</v>
      </c>
      <c r="D64" s="13" t="s">
        <v>25</v>
      </c>
    </row>
    <row r="65" ht="12.75">
      <c r="A65" s="12" t="s">
        <v>21</v>
      </c>
    </row>
    <row r="66" ht="13.5" customHeight="1">
      <c r="E66" s="13" t="s">
        <v>12</v>
      </c>
    </row>
    <row r="67" spans="5:6" ht="12.75">
      <c r="E67" s="13" t="s">
        <v>29</v>
      </c>
      <c r="F67" s="13"/>
    </row>
    <row r="68" spans="5:6" ht="12.75">
      <c r="E68" s="13" t="s">
        <v>22</v>
      </c>
      <c r="F68" s="13"/>
    </row>
    <row r="69" ht="12.75">
      <c r="F69" s="13"/>
    </row>
  </sheetData>
  <sheetProtection/>
  <mergeCells count="7">
    <mergeCell ref="C33:C35"/>
    <mergeCell ref="C1:E1"/>
    <mergeCell ref="B2:E2"/>
    <mergeCell ref="D3:E3"/>
    <mergeCell ref="B5:B6"/>
    <mergeCell ref="C5:C6"/>
    <mergeCell ref="D5:E6"/>
  </mergeCells>
  <printOptions horizontalCentered="1"/>
  <pageMargins left="0.287401575" right="0.143700787" top="0.340551181" bottom="0.340551181" header="0.196850393700787" footer="0.19685039370078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4">
      <selection activeCell="U25" sqref="U25:U26"/>
    </sheetView>
  </sheetViews>
  <sheetFormatPr defaultColWidth="9.140625" defaultRowHeight="12.75"/>
  <cols>
    <col min="1" max="1" width="4.140625" style="35" customWidth="1"/>
    <col min="2" max="2" width="10.00390625" style="35" bestFit="1" customWidth="1"/>
    <col min="3" max="3" width="10.57421875" style="35" bestFit="1" customWidth="1"/>
    <col min="4" max="4" width="10.140625" style="35" customWidth="1"/>
    <col min="5" max="5" width="8.421875" style="35" customWidth="1"/>
    <col min="6" max="6" width="8.140625" style="35" customWidth="1"/>
    <col min="7" max="8" width="9.140625" style="35" customWidth="1"/>
    <col min="9" max="9" width="7.57421875" style="35" bestFit="1" customWidth="1"/>
    <col min="10" max="10" width="9.7109375" style="35" customWidth="1"/>
    <col min="11" max="11" width="8.140625" style="35" customWidth="1"/>
    <col min="12" max="12" width="10.57421875" style="35" customWidth="1"/>
    <col min="13" max="13" width="8.7109375" style="35" customWidth="1"/>
    <col min="14" max="15" width="7.00390625" style="35" bestFit="1" customWidth="1"/>
    <col min="16" max="16" width="8.57421875" style="35" bestFit="1" customWidth="1"/>
    <col min="17" max="17" width="6.00390625" style="35" bestFit="1" customWidth="1"/>
    <col min="18" max="18" width="8.140625" style="35" bestFit="1" customWidth="1"/>
    <col min="19" max="19" width="7.7109375" style="35" customWidth="1"/>
    <col min="20" max="20" width="9.28125" style="35" bestFit="1" customWidth="1"/>
    <col min="21" max="21" width="7.8515625" style="35" customWidth="1"/>
    <col min="22" max="22" width="9.28125" style="35" bestFit="1" customWidth="1"/>
    <col min="23" max="23" width="3.421875" style="35" bestFit="1" customWidth="1"/>
    <col min="24" max="24" width="9.28125" style="35" bestFit="1" customWidth="1"/>
    <col min="25" max="16384" width="9.140625" style="35" customWidth="1"/>
  </cols>
  <sheetData>
    <row r="1" spans="1:25" ht="20.25">
      <c r="A1" s="34"/>
      <c r="B1" s="105" t="s">
        <v>40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6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.75">
      <c r="A3" s="36"/>
      <c r="B3" s="106" t="s">
        <v>112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ht="10.5" customHeight="1">
      <c r="A4" s="36"/>
      <c r="B4" s="36"/>
      <c r="C4" s="3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"/>
      <c r="S4" s="36"/>
      <c r="T4" s="36"/>
      <c r="U4" s="36"/>
      <c r="V4" s="36"/>
      <c r="W4" s="36"/>
      <c r="X4" s="36"/>
      <c r="Y4" s="36"/>
    </row>
    <row r="5" spans="1:25" ht="15.75">
      <c r="A5" s="37" t="s">
        <v>41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8"/>
      <c r="S5" s="38"/>
      <c r="T5" s="38"/>
      <c r="U5" s="38"/>
      <c r="V5" s="38"/>
      <c r="W5" s="38"/>
      <c r="X5" s="38"/>
      <c r="Y5" s="38"/>
    </row>
    <row r="6" spans="1:25" ht="12.75">
      <c r="A6" s="107" t="s">
        <v>69</v>
      </c>
      <c r="B6" s="108"/>
      <c r="C6" s="109"/>
      <c r="D6" s="43" t="s">
        <v>70</v>
      </c>
      <c r="E6" s="40"/>
      <c r="F6" s="41"/>
      <c r="G6" s="41"/>
      <c r="H6" s="42"/>
      <c r="I6" s="44"/>
      <c r="J6" s="44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2.75" customHeight="1">
      <c r="A7" s="99" t="s">
        <v>42</v>
      </c>
      <c r="B7" s="99" t="s">
        <v>43</v>
      </c>
      <c r="C7" s="99" t="s">
        <v>44</v>
      </c>
      <c r="D7" s="99" t="s">
        <v>45</v>
      </c>
      <c r="E7" s="104" t="s">
        <v>46</v>
      </c>
      <c r="F7" s="104" t="s">
        <v>47</v>
      </c>
      <c r="G7" s="101" t="s">
        <v>48</v>
      </c>
      <c r="H7" s="101" t="s">
        <v>49</v>
      </c>
      <c r="I7" s="104" t="s">
        <v>50</v>
      </c>
      <c r="J7" s="99" t="s">
        <v>113</v>
      </c>
      <c r="K7" s="99" t="s">
        <v>51</v>
      </c>
      <c r="L7" s="99" t="s">
        <v>52</v>
      </c>
      <c r="M7" s="99" t="s">
        <v>53</v>
      </c>
      <c r="N7" s="101" t="s">
        <v>54</v>
      </c>
      <c r="O7" s="91" t="s">
        <v>55</v>
      </c>
      <c r="P7" s="100" t="s">
        <v>56</v>
      </c>
      <c r="Q7" s="103" t="s">
        <v>57</v>
      </c>
      <c r="R7" s="99" t="s">
        <v>58</v>
      </c>
      <c r="S7" s="99" t="s">
        <v>59</v>
      </c>
      <c r="T7" s="91" t="s">
        <v>60</v>
      </c>
      <c r="U7" s="91" t="s">
        <v>129</v>
      </c>
      <c r="V7" s="91" t="s">
        <v>61</v>
      </c>
      <c r="W7" s="91" t="s">
        <v>62</v>
      </c>
      <c r="X7" s="99" t="s">
        <v>63</v>
      </c>
      <c r="Y7" s="100" t="s">
        <v>64</v>
      </c>
    </row>
    <row r="8" spans="1:25" ht="12.75">
      <c r="A8" s="99"/>
      <c r="B8" s="99"/>
      <c r="C8" s="99"/>
      <c r="D8" s="99"/>
      <c r="E8" s="104"/>
      <c r="F8" s="104"/>
      <c r="G8" s="102"/>
      <c r="H8" s="102"/>
      <c r="I8" s="104"/>
      <c r="J8" s="104"/>
      <c r="K8" s="99"/>
      <c r="L8" s="99"/>
      <c r="M8" s="99"/>
      <c r="N8" s="102"/>
      <c r="O8" s="102"/>
      <c r="P8" s="100"/>
      <c r="Q8" s="103"/>
      <c r="R8" s="99"/>
      <c r="S8" s="99"/>
      <c r="T8" s="92"/>
      <c r="U8" s="92"/>
      <c r="V8" s="92"/>
      <c r="W8" s="92"/>
      <c r="X8" s="99"/>
      <c r="Y8" s="100"/>
    </row>
    <row r="9" spans="1:25" ht="19.5" customHeight="1">
      <c r="A9" s="46">
        <v>1</v>
      </c>
      <c r="B9" s="47">
        <v>43160</v>
      </c>
      <c r="C9" s="48">
        <v>0</v>
      </c>
      <c r="D9" s="48">
        <v>0</v>
      </c>
      <c r="E9" s="49">
        <v>0</v>
      </c>
      <c r="F9" s="50">
        <f>ROUND((C9+D9)*0.2,0)</f>
        <v>0</v>
      </c>
      <c r="G9" s="48">
        <v>0</v>
      </c>
      <c r="H9" s="51">
        <v>0</v>
      </c>
      <c r="I9" s="48">
        <v>0</v>
      </c>
      <c r="J9" s="48">
        <v>0</v>
      </c>
      <c r="K9" s="52">
        <f aca="true" t="shared" si="0" ref="K9:K20">SUM(C9:J9)</f>
        <v>0</v>
      </c>
      <c r="L9" s="52">
        <v>0</v>
      </c>
      <c r="M9" s="52">
        <f aca="true" t="shared" si="1" ref="M9:M20">K9+L9</f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52">
        <f aca="true" t="shared" si="2" ref="X9:X20">SUM(N9:W9)</f>
        <v>0</v>
      </c>
      <c r="Y9" s="52">
        <f aca="true" t="shared" si="3" ref="Y9:Y14">K9-X9</f>
        <v>0</v>
      </c>
    </row>
    <row r="10" spans="1:25" ht="19.5" customHeight="1">
      <c r="A10" s="53">
        <v>2</v>
      </c>
      <c r="B10" s="47">
        <v>43191</v>
      </c>
      <c r="C10" s="48">
        <v>0</v>
      </c>
      <c r="D10" s="48">
        <v>0</v>
      </c>
      <c r="E10" s="49">
        <v>0</v>
      </c>
      <c r="F10" s="50">
        <f aca="true" t="shared" si="4" ref="F10:F20">ROUND((C10+D10)*0.2,0)</f>
        <v>0</v>
      </c>
      <c r="G10" s="48">
        <v>0</v>
      </c>
      <c r="H10" s="51">
        <v>0</v>
      </c>
      <c r="I10" s="48">
        <v>0</v>
      </c>
      <c r="J10" s="48">
        <v>0</v>
      </c>
      <c r="K10" s="52">
        <f t="shared" si="0"/>
        <v>0</v>
      </c>
      <c r="L10" s="52">
        <v>0</v>
      </c>
      <c r="M10" s="52">
        <f t="shared" si="1"/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52">
        <f t="shared" si="2"/>
        <v>0</v>
      </c>
      <c r="Y10" s="52">
        <f t="shared" si="3"/>
        <v>0</v>
      </c>
    </row>
    <row r="11" spans="1:25" ht="19.5" customHeight="1">
      <c r="A11" s="46">
        <v>3</v>
      </c>
      <c r="B11" s="47">
        <v>43221</v>
      </c>
      <c r="C11" s="48">
        <v>0</v>
      </c>
      <c r="D11" s="48">
        <v>0</v>
      </c>
      <c r="E11" s="49">
        <v>0</v>
      </c>
      <c r="F11" s="50">
        <f t="shared" si="4"/>
        <v>0</v>
      </c>
      <c r="G11" s="48">
        <v>0</v>
      </c>
      <c r="H11" s="51">
        <v>0</v>
      </c>
      <c r="I11" s="48">
        <v>0</v>
      </c>
      <c r="J11" s="48">
        <v>0</v>
      </c>
      <c r="K11" s="52">
        <f t="shared" si="0"/>
        <v>0</v>
      </c>
      <c r="L11" s="52">
        <v>0</v>
      </c>
      <c r="M11" s="52">
        <f t="shared" si="1"/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52">
        <f t="shared" si="2"/>
        <v>0</v>
      </c>
      <c r="Y11" s="52">
        <f t="shared" si="3"/>
        <v>0</v>
      </c>
    </row>
    <row r="12" spans="1:25" ht="19.5" customHeight="1">
      <c r="A12" s="53">
        <v>4</v>
      </c>
      <c r="B12" s="47">
        <v>43252</v>
      </c>
      <c r="C12" s="48">
        <v>0</v>
      </c>
      <c r="D12" s="48">
        <v>0</v>
      </c>
      <c r="E12" s="49">
        <v>0</v>
      </c>
      <c r="F12" s="50">
        <f t="shared" si="4"/>
        <v>0</v>
      </c>
      <c r="G12" s="48">
        <v>0</v>
      </c>
      <c r="H12" s="51">
        <v>0</v>
      </c>
      <c r="I12" s="48">
        <v>0</v>
      </c>
      <c r="J12" s="48">
        <v>0</v>
      </c>
      <c r="K12" s="52">
        <f t="shared" si="0"/>
        <v>0</v>
      </c>
      <c r="L12" s="52">
        <v>0</v>
      </c>
      <c r="M12" s="52">
        <f t="shared" si="1"/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52">
        <f t="shared" si="2"/>
        <v>0</v>
      </c>
      <c r="Y12" s="52">
        <f t="shared" si="3"/>
        <v>0</v>
      </c>
    </row>
    <row r="13" spans="1:25" s="57" customFormat="1" ht="19.5" customHeight="1">
      <c r="A13" s="54">
        <v>5</v>
      </c>
      <c r="B13" s="47">
        <v>43282</v>
      </c>
      <c r="C13" s="48">
        <v>0</v>
      </c>
      <c r="D13" s="48">
        <v>0</v>
      </c>
      <c r="E13" s="49">
        <v>0</v>
      </c>
      <c r="F13" s="50">
        <f t="shared" si="4"/>
        <v>0</v>
      </c>
      <c r="G13" s="48">
        <v>0</v>
      </c>
      <c r="H13" s="51">
        <v>0</v>
      </c>
      <c r="I13" s="48">
        <v>0</v>
      </c>
      <c r="J13" s="48">
        <v>0</v>
      </c>
      <c r="K13" s="56">
        <f t="shared" si="0"/>
        <v>0</v>
      </c>
      <c r="L13" s="56">
        <v>0</v>
      </c>
      <c r="M13" s="56">
        <f t="shared" si="1"/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55">
        <v>0</v>
      </c>
      <c r="X13" s="56">
        <f t="shared" si="2"/>
        <v>0</v>
      </c>
      <c r="Y13" s="56">
        <f t="shared" si="3"/>
        <v>0</v>
      </c>
    </row>
    <row r="14" spans="1:25" s="57" customFormat="1" ht="19.5" customHeight="1">
      <c r="A14" s="54">
        <v>7</v>
      </c>
      <c r="B14" s="47">
        <v>43313</v>
      </c>
      <c r="C14" s="48">
        <v>0</v>
      </c>
      <c r="D14" s="48">
        <v>0</v>
      </c>
      <c r="E14" s="49">
        <v>0</v>
      </c>
      <c r="F14" s="50">
        <f t="shared" si="4"/>
        <v>0</v>
      </c>
      <c r="G14" s="48">
        <v>0</v>
      </c>
      <c r="H14" s="51">
        <v>0</v>
      </c>
      <c r="I14" s="48">
        <v>0</v>
      </c>
      <c r="J14" s="48">
        <v>0</v>
      </c>
      <c r="K14" s="56">
        <f t="shared" si="0"/>
        <v>0</v>
      </c>
      <c r="L14" s="56">
        <v>0</v>
      </c>
      <c r="M14" s="56">
        <f t="shared" si="1"/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55">
        <v>0</v>
      </c>
      <c r="X14" s="56">
        <f t="shared" si="2"/>
        <v>0</v>
      </c>
      <c r="Y14" s="56">
        <f t="shared" si="3"/>
        <v>0</v>
      </c>
    </row>
    <row r="15" spans="1:25" s="57" customFormat="1" ht="19.5" customHeight="1">
      <c r="A15" s="58">
        <v>8</v>
      </c>
      <c r="B15" s="47">
        <v>43344</v>
      </c>
      <c r="C15" s="48">
        <v>0</v>
      </c>
      <c r="D15" s="48">
        <v>0</v>
      </c>
      <c r="E15" s="49">
        <v>0</v>
      </c>
      <c r="F15" s="50">
        <f t="shared" si="4"/>
        <v>0</v>
      </c>
      <c r="G15" s="48">
        <v>0</v>
      </c>
      <c r="H15" s="51">
        <v>0</v>
      </c>
      <c r="I15" s="48">
        <v>0</v>
      </c>
      <c r="J15" s="48">
        <v>0</v>
      </c>
      <c r="K15" s="56">
        <f t="shared" si="0"/>
        <v>0</v>
      </c>
      <c r="L15" s="56">
        <v>0</v>
      </c>
      <c r="M15" s="56">
        <f t="shared" si="1"/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55">
        <v>0</v>
      </c>
      <c r="X15" s="56">
        <f t="shared" si="2"/>
        <v>0</v>
      </c>
      <c r="Y15" s="56">
        <f aca="true" t="shared" si="5" ref="Y15:Y20">K15-X15</f>
        <v>0</v>
      </c>
    </row>
    <row r="16" spans="1:25" s="57" customFormat="1" ht="19.5" customHeight="1">
      <c r="A16" s="54">
        <v>9</v>
      </c>
      <c r="B16" s="47">
        <v>43374</v>
      </c>
      <c r="C16" s="48">
        <v>0</v>
      </c>
      <c r="D16" s="48">
        <v>0</v>
      </c>
      <c r="E16" s="49">
        <v>0</v>
      </c>
      <c r="F16" s="50">
        <f t="shared" si="4"/>
        <v>0</v>
      </c>
      <c r="G16" s="48">
        <v>0</v>
      </c>
      <c r="H16" s="51">
        <v>0</v>
      </c>
      <c r="I16" s="48">
        <v>0</v>
      </c>
      <c r="J16" s="48">
        <v>0</v>
      </c>
      <c r="K16" s="56">
        <f t="shared" si="0"/>
        <v>0</v>
      </c>
      <c r="L16" s="56">
        <v>0</v>
      </c>
      <c r="M16" s="56">
        <f t="shared" si="1"/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55">
        <v>0</v>
      </c>
      <c r="X16" s="56">
        <f t="shared" si="2"/>
        <v>0</v>
      </c>
      <c r="Y16" s="56">
        <f t="shared" si="5"/>
        <v>0</v>
      </c>
    </row>
    <row r="17" spans="1:25" s="60" customFormat="1" ht="19.5" customHeight="1">
      <c r="A17" s="59">
        <v>10</v>
      </c>
      <c r="B17" s="47">
        <v>43405</v>
      </c>
      <c r="C17" s="48">
        <v>0</v>
      </c>
      <c r="D17" s="48">
        <v>0</v>
      </c>
      <c r="E17" s="49">
        <v>0</v>
      </c>
      <c r="F17" s="50">
        <f t="shared" si="4"/>
        <v>0</v>
      </c>
      <c r="G17" s="48">
        <v>0</v>
      </c>
      <c r="H17" s="51">
        <v>0</v>
      </c>
      <c r="I17" s="48">
        <v>0</v>
      </c>
      <c r="J17" s="48">
        <v>0</v>
      </c>
      <c r="K17" s="56">
        <f t="shared" si="0"/>
        <v>0</v>
      </c>
      <c r="L17" s="56">
        <v>0</v>
      </c>
      <c r="M17" s="56">
        <f t="shared" si="1"/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55">
        <v>0</v>
      </c>
      <c r="X17" s="56">
        <f t="shared" si="2"/>
        <v>0</v>
      </c>
      <c r="Y17" s="56">
        <f t="shared" si="5"/>
        <v>0</v>
      </c>
    </row>
    <row r="18" spans="1:25" ht="19.5" customHeight="1">
      <c r="A18" s="46">
        <v>11</v>
      </c>
      <c r="B18" s="47">
        <v>43435</v>
      </c>
      <c r="C18" s="48">
        <v>0</v>
      </c>
      <c r="D18" s="48">
        <v>0</v>
      </c>
      <c r="E18" s="49">
        <v>0</v>
      </c>
      <c r="F18" s="50">
        <f t="shared" si="4"/>
        <v>0</v>
      </c>
      <c r="G18" s="48">
        <v>0</v>
      </c>
      <c r="H18" s="51">
        <v>0</v>
      </c>
      <c r="I18" s="48">
        <v>0</v>
      </c>
      <c r="J18" s="48">
        <v>0</v>
      </c>
      <c r="K18" s="56">
        <f t="shared" si="0"/>
        <v>0</v>
      </c>
      <c r="L18" s="61">
        <v>0</v>
      </c>
      <c r="M18" s="56">
        <f t="shared" si="1"/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55">
        <v>0</v>
      </c>
      <c r="X18" s="56">
        <f t="shared" si="2"/>
        <v>0</v>
      </c>
      <c r="Y18" s="56">
        <f t="shared" si="5"/>
        <v>0</v>
      </c>
    </row>
    <row r="19" spans="1:25" ht="19.5" customHeight="1">
      <c r="A19" s="53">
        <v>12</v>
      </c>
      <c r="B19" s="47">
        <v>43466</v>
      </c>
      <c r="C19" s="48">
        <v>0</v>
      </c>
      <c r="D19" s="48">
        <v>0</v>
      </c>
      <c r="E19" s="49">
        <v>0</v>
      </c>
      <c r="F19" s="50">
        <f t="shared" si="4"/>
        <v>0</v>
      </c>
      <c r="G19" s="48">
        <v>0</v>
      </c>
      <c r="H19" s="51">
        <v>0</v>
      </c>
      <c r="I19" s="48">
        <v>0</v>
      </c>
      <c r="J19" s="48">
        <v>0</v>
      </c>
      <c r="K19" s="56">
        <f t="shared" si="0"/>
        <v>0</v>
      </c>
      <c r="L19" s="61">
        <v>0</v>
      </c>
      <c r="M19" s="56">
        <f t="shared" si="1"/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55">
        <v>0</v>
      </c>
      <c r="X19" s="56">
        <f t="shared" si="2"/>
        <v>0</v>
      </c>
      <c r="Y19" s="56">
        <f t="shared" si="5"/>
        <v>0</v>
      </c>
    </row>
    <row r="20" spans="1:25" ht="23.25" customHeight="1">
      <c r="A20" s="53">
        <v>13</v>
      </c>
      <c r="B20" s="47">
        <v>43497</v>
      </c>
      <c r="C20" s="48">
        <v>0</v>
      </c>
      <c r="D20" s="48">
        <v>0</v>
      </c>
      <c r="E20" s="49">
        <v>0</v>
      </c>
      <c r="F20" s="50">
        <f t="shared" si="4"/>
        <v>0</v>
      </c>
      <c r="G20" s="48">
        <v>0</v>
      </c>
      <c r="H20" s="51">
        <v>0</v>
      </c>
      <c r="I20" s="48">
        <v>0</v>
      </c>
      <c r="J20" s="48">
        <v>0</v>
      </c>
      <c r="K20" s="56">
        <f t="shared" si="0"/>
        <v>0</v>
      </c>
      <c r="L20" s="61">
        <v>0</v>
      </c>
      <c r="M20" s="56">
        <f t="shared" si="1"/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55">
        <v>0</v>
      </c>
      <c r="X20" s="56">
        <f t="shared" si="2"/>
        <v>0</v>
      </c>
      <c r="Y20" s="56">
        <f t="shared" si="5"/>
        <v>0</v>
      </c>
    </row>
    <row r="21" spans="1:25" ht="12.75">
      <c r="A21" s="36"/>
      <c r="B21" s="62" t="s">
        <v>65</v>
      </c>
      <c r="C21" s="63">
        <f>SUM(C9:C20)</f>
        <v>0</v>
      </c>
      <c r="D21" s="63">
        <f aca="true" t="shared" si="6" ref="D21:Y21">SUM(D9:D20)</f>
        <v>0</v>
      </c>
      <c r="E21" s="63">
        <f t="shared" si="6"/>
        <v>0</v>
      </c>
      <c r="F21" s="63">
        <f t="shared" si="6"/>
        <v>0</v>
      </c>
      <c r="G21" s="63">
        <f t="shared" si="6"/>
        <v>0</v>
      </c>
      <c r="H21" s="63">
        <f t="shared" si="6"/>
        <v>0</v>
      </c>
      <c r="I21" s="63">
        <f t="shared" si="6"/>
        <v>0</v>
      </c>
      <c r="J21" s="63">
        <f t="shared" si="6"/>
        <v>0</v>
      </c>
      <c r="K21" s="63">
        <f t="shared" si="6"/>
        <v>0</v>
      </c>
      <c r="L21" s="63">
        <f>V39</f>
        <v>0</v>
      </c>
      <c r="M21" s="63">
        <f>K21+L21</f>
        <v>0</v>
      </c>
      <c r="N21" s="63">
        <f t="shared" si="6"/>
        <v>0</v>
      </c>
      <c r="O21" s="63">
        <f t="shared" si="6"/>
        <v>0</v>
      </c>
      <c r="P21" s="63">
        <f t="shared" si="6"/>
        <v>0</v>
      </c>
      <c r="Q21" s="63">
        <f t="shared" si="6"/>
        <v>0</v>
      </c>
      <c r="R21" s="63">
        <f t="shared" si="6"/>
        <v>0</v>
      </c>
      <c r="S21" s="63">
        <f t="shared" si="6"/>
        <v>0</v>
      </c>
      <c r="T21" s="63">
        <f t="shared" si="6"/>
        <v>0</v>
      </c>
      <c r="U21" s="63">
        <f t="shared" si="6"/>
        <v>0</v>
      </c>
      <c r="V21" s="63">
        <f t="shared" si="6"/>
        <v>0</v>
      </c>
      <c r="W21" s="63">
        <f t="shared" si="6"/>
        <v>0</v>
      </c>
      <c r="X21" s="63">
        <f t="shared" si="6"/>
        <v>0</v>
      </c>
      <c r="Y21" s="63">
        <f t="shared" si="6"/>
        <v>0</v>
      </c>
    </row>
    <row r="22" spans="1:2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2.75">
      <c r="A23" s="36"/>
      <c r="B23" s="64" t="s">
        <v>66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7"/>
      <c r="T23" s="97"/>
      <c r="U23" s="97"/>
      <c r="V23" s="97"/>
      <c r="W23" s="97"/>
      <c r="X23" s="97"/>
      <c r="Y23" s="97"/>
    </row>
    <row r="24" spans="1:25" ht="1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98"/>
      <c r="T24" s="98"/>
      <c r="U24" s="98"/>
      <c r="V24" s="98"/>
      <c r="W24" s="98"/>
      <c r="X24" s="98"/>
      <c r="Y24" s="98"/>
    </row>
    <row r="25" spans="1:22" ht="12.75">
      <c r="A25" s="93" t="s">
        <v>42</v>
      </c>
      <c r="B25" s="93" t="s">
        <v>43</v>
      </c>
      <c r="C25" s="93" t="s">
        <v>94</v>
      </c>
      <c r="D25" s="93" t="s">
        <v>95</v>
      </c>
      <c r="E25" s="93" t="s">
        <v>96</v>
      </c>
      <c r="F25" s="93" t="s">
        <v>97</v>
      </c>
      <c r="G25" s="93" t="s">
        <v>98</v>
      </c>
      <c r="H25" s="93" t="s">
        <v>99</v>
      </c>
      <c r="I25" s="93" t="s">
        <v>100</v>
      </c>
      <c r="J25" s="95" t="s">
        <v>101</v>
      </c>
      <c r="K25" s="93" t="s">
        <v>102</v>
      </c>
      <c r="L25" s="93" t="s">
        <v>103</v>
      </c>
      <c r="M25" s="95" t="s">
        <v>104</v>
      </c>
      <c r="N25" s="93" t="s">
        <v>105</v>
      </c>
      <c r="O25" s="93" t="s">
        <v>106</v>
      </c>
      <c r="P25" s="93" t="s">
        <v>107</v>
      </c>
      <c r="Q25" s="93" t="s">
        <v>108</v>
      </c>
      <c r="R25" s="94" t="s">
        <v>109</v>
      </c>
      <c r="S25" s="94" t="s">
        <v>110</v>
      </c>
      <c r="T25" s="93" t="s">
        <v>111</v>
      </c>
      <c r="U25" s="76"/>
      <c r="V25" s="93" t="s">
        <v>67</v>
      </c>
    </row>
    <row r="26" spans="1:22" ht="26.25" customHeight="1">
      <c r="A26" s="93"/>
      <c r="B26" s="93"/>
      <c r="C26" s="96"/>
      <c r="D26" s="96"/>
      <c r="E26" s="96"/>
      <c r="F26" s="96"/>
      <c r="G26" s="96"/>
      <c r="H26" s="96"/>
      <c r="I26" s="96"/>
      <c r="J26" s="95"/>
      <c r="K26" s="93"/>
      <c r="L26" s="93"/>
      <c r="M26" s="95"/>
      <c r="N26" s="93"/>
      <c r="O26" s="93"/>
      <c r="P26" s="93"/>
      <c r="Q26" s="93"/>
      <c r="R26" s="95"/>
      <c r="S26" s="95"/>
      <c r="T26" s="96"/>
      <c r="U26" s="77"/>
      <c r="V26" s="93"/>
    </row>
    <row r="27" spans="1:22" ht="19.5" customHeight="1">
      <c r="A27" s="66">
        <v>1</v>
      </c>
      <c r="B27" s="67">
        <v>43160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45">
        <f>SUM(C27:T27)</f>
        <v>0</v>
      </c>
    </row>
    <row r="28" spans="1:22" ht="21" customHeight="1">
      <c r="A28" s="69">
        <v>2</v>
      </c>
      <c r="B28" s="67">
        <v>43191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45">
        <f aca="true" t="shared" si="7" ref="V28:V38">SUM(C28:T28)</f>
        <v>0</v>
      </c>
    </row>
    <row r="29" spans="1:22" ht="19.5" customHeight="1">
      <c r="A29" s="66">
        <v>3</v>
      </c>
      <c r="B29" s="67">
        <v>43221</v>
      </c>
      <c r="C29" s="68"/>
      <c r="D29" s="7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5">
        <f t="shared" si="7"/>
        <v>0</v>
      </c>
    </row>
    <row r="30" spans="1:22" ht="19.5" customHeight="1">
      <c r="A30" s="69">
        <v>4</v>
      </c>
      <c r="B30" s="67">
        <v>43252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45">
        <f t="shared" si="7"/>
        <v>0</v>
      </c>
    </row>
    <row r="31" spans="1:22" ht="19.5" customHeight="1">
      <c r="A31" s="66">
        <v>5</v>
      </c>
      <c r="B31" s="67">
        <v>43282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45">
        <f t="shared" si="7"/>
        <v>0</v>
      </c>
    </row>
    <row r="32" spans="1:22" ht="19.5" customHeight="1">
      <c r="A32" s="69">
        <v>6</v>
      </c>
      <c r="B32" s="67">
        <v>43313</v>
      </c>
      <c r="C32" s="68"/>
      <c r="D32" s="68"/>
      <c r="E32" s="68"/>
      <c r="F32" s="45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45">
        <f t="shared" si="7"/>
        <v>0</v>
      </c>
    </row>
    <row r="33" spans="1:22" ht="19.5" customHeight="1">
      <c r="A33" s="66">
        <v>7</v>
      </c>
      <c r="B33" s="67">
        <v>43344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45">
        <f t="shared" si="7"/>
        <v>0</v>
      </c>
    </row>
    <row r="34" spans="1:22" ht="19.5" customHeight="1">
      <c r="A34" s="69">
        <v>8</v>
      </c>
      <c r="B34" s="67">
        <v>43374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45"/>
      <c r="P34" s="68"/>
      <c r="Q34" s="68"/>
      <c r="R34" s="68"/>
      <c r="S34" s="68"/>
      <c r="T34" s="68"/>
      <c r="U34" s="68"/>
      <c r="V34" s="45">
        <f t="shared" si="7"/>
        <v>0</v>
      </c>
    </row>
    <row r="35" spans="1:22" ht="19.5" customHeight="1">
      <c r="A35" s="66">
        <v>9</v>
      </c>
      <c r="B35" s="67">
        <v>43405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45">
        <f t="shared" si="7"/>
        <v>0</v>
      </c>
    </row>
    <row r="36" spans="1:22" ht="19.5" customHeight="1">
      <c r="A36" s="69">
        <v>10</v>
      </c>
      <c r="B36" s="67">
        <v>43435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45">
        <f t="shared" si="7"/>
        <v>0</v>
      </c>
    </row>
    <row r="37" spans="1:22" ht="19.5" customHeight="1">
      <c r="A37" s="66">
        <v>11</v>
      </c>
      <c r="B37" s="67">
        <v>43466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1"/>
      <c r="N37" s="68"/>
      <c r="O37" s="68"/>
      <c r="P37" s="68"/>
      <c r="Q37" s="68"/>
      <c r="R37" s="68"/>
      <c r="S37" s="71"/>
      <c r="T37" s="68"/>
      <c r="U37" s="68"/>
      <c r="V37" s="45">
        <f t="shared" si="7"/>
        <v>0</v>
      </c>
    </row>
    <row r="38" spans="1:22" ht="19.5" customHeight="1">
      <c r="A38" s="69">
        <v>12</v>
      </c>
      <c r="B38" s="67">
        <v>43497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5">
        <f t="shared" si="7"/>
        <v>0</v>
      </c>
    </row>
    <row r="39" spans="1:22" ht="30" customHeight="1">
      <c r="A39" s="69">
        <v>13</v>
      </c>
      <c r="B39" s="72" t="s">
        <v>68</v>
      </c>
      <c r="C39" s="73">
        <f>SUM(C27:C38)</f>
        <v>0</v>
      </c>
      <c r="D39" s="73">
        <f aca="true" t="shared" si="8" ref="D39:T39">SUM(D27:D38)</f>
        <v>0</v>
      </c>
      <c r="E39" s="73">
        <f t="shared" si="8"/>
        <v>0</v>
      </c>
      <c r="F39" s="73">
        <f t="shared" si="8"/>
        <v>0</v>
      </c>
      <c r="G39" s="73">
        <f t="shared" si="8"/>
        <v>0</v>
      </c>
      <c r="H39" s="73">
        <f t="shared" si="8"/>
        <v>0</v>
      </c>
      <c r="I39" s="73">
        <f t="shared" si="8"/>
        <v>0</v>
      </c>
      <c r="J39" s="73">
        <f t="shared" si="8"/>
        <v>0</v>
      </c>
      <c r="K39" s="73">
        <f t="shared" si="8"/>
        <v>0</v>
      </c>
      <c r="L39" s="73">
        <f t="shared" si="8"/>
        <v>0</v>
      </c>
      <c r="M39" s="73">
        <f t="shared" si="8"/>
        <v>0</v>
      </c>
      <c r="N39" s="73">
        <f t="shared" si="8"/>
        <v>0</v>
      </c>
      <c r="O39" s="73">
        <f t="shared" si="8"/>
        <v>0</v>
      </c>
      <c r="P39" s="73">
        <f t="shared" si="8"/>
        <v>0</v>
      </c>
      <c r="Q39" s="73">
        <f t="shared" si="8"/>
        <v>0</v>
      </c>
      <c r="R39" s="73">
        <f t="shared" si="8"/>
        <v>0</v>
      </c>
      <c r="S39" s="73">
        <f t="shared" si="8"/>
        <v>0</v>
      </c>
      <c r="T39" s="73">
        <f t="shared" si="8"/>
        <v>0</v>
      </c>
      <c r="U39" s="73"/>
      <c r="V39" s="73">
        <f>SUM(V27:V38)</f>
        <v>0</v>
      </c>
    </row>
    <row r="40" spans="1:22" ht="19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</sheetData>
  <sheetProtection/>
  <mergeCells count="52">
    <mergeCell ref="E7:E8"/>
    <mergeCell ref="F7:F8"/>
    <mergeCell ref="K7:K8"/>
    <mergeCell ref="L7:L8"/>
    <mergeCell ref="B1:Y1"/>
    <mergeCell ref="B3:Y3"/>
    <mergeCell ref="D4:Q4"/>
    <mergeCell ref="A6:C6"/>
    <mergeCell ref="A7:A8"/>
    <mergeCell ref="B7:B8"/>
    <mergeCell ref="C7:C8"/>
    <mergeCell ref="D7:D8"/>
    <mergeCell ref="X7:X8"/>
    <mergeCell ref="Y7:Y8"/>
    <mergeCell ref="M7:M8"/>
    <mergeCell ref="N7:N8"/>
    <mergeCell ref="O7:O8"/>
    <mergeCell ref="P7:P8"/>
    <mergeCell ref="Q7:Q8"/>
    <mergeCell ref="R7:R8"/>
    <mergeCell ref="A25:A26"/>
    <mergeCell ref="B25:B26"/>
    <mergeCell ref="S7:S8"/>
    <mergeCell ref="T7:T8"/>
    <mergeCell ref="V7:V8"/>
    <mergeCell ref="W7:W8"/>
    <mergeCell ref="G7:G8"/>
    <mergeCell ref="H7:H8"/>
    <mergeCell ref="I7:I8"/>
    <mergeCell ref="J7:J8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U7:U8"/>
    <mergeCell ref="V25:V26"/>
    <mergeCell ref="O25:O26"/>
    <mergeCell ref="P25:P26"/>
    <mergeCell ref="Q25:Q26"/>
    <mergeCell ref="R25:R26"/>
    <mergeCell ref="S25:S26"/>
    <mergeCell ref="T25:T26"/>
    <mergeCell ref="S23:Y23"/>
    <mergeCell ref="S24:Y24"/>
  </mergeCells>
  <printOptions/>
  <pageMargins left="0.2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Electrical</dc:creator>
  <cp:keywords/>
  <dc:description/>
  <cp:lastModifiedBy>GECA</cp:lastModifiedBy>
  <cp:lastPrinted>2019-01-31T09:52:54Z</cp:lastPrinted>
  <dcterms:created xsi:type="dcterms:W3CDTF">2006-12-19T08:39:35Z</dcterms:created>
  <dcterms:modified xsi:type="dcterms:W3CDTF">2019-02-04T09:38:46Z</dcterms:modified>
  <cp:category/>
  <cp:version/>
  <cp:contentType/>
  <cp:contentStatus/>
</cp:coreProperties>
</file>